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áce\STAVBY\Přejezdy 500\P13xx Březnice - Strakonice\"/>
    </mc:Choice>
  </mc:AlternateContent>
  <bookViews>
    <workbookView xWindow="-15" yWindow="0" windowWidth="20520" windowHeight="786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fukci'!$A$2:$E$9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22" i="6"/>
  <c r="B18" i="6"/>
  <c r="K2" i="6" l="1"/>
  <c r="B32" i="6"/>
  <c r="B28" i="6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<sst xmlns="http://schemas.openxmlformats.org/spreadsheetml/2006/main" count="134" uniqueCount="93">
  <si>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</si>
  <si>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</si>
  <si>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</si>
  <si>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</si>
  <si>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</si>
  <si>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</si>
  <si>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</si>
  <si>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</si>
  <si>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</si>
  <si>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</si>
  <si>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</si>
  <si>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</si>
  <si>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</si>
  <si>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</si>
  <si>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</si>
  <si>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</si>
  <si>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</si>
  <si>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</si>
  <si>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</si>
  <si>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</si>
  <si>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</si>
  <si>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</si>
  <si>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</si>
  <si>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</si>
  <si>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</si>
  <si>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</si>
  <si>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</si>
  <si>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</si>
  <si>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</si>
  <si>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</si>
  <si>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</si>
  <si>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</si>
  <si>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</si>
  <si>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</si>
  <si>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</si>
  <si>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</si>
  <si>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</si>
  <si>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</si>
  <si>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</si>
  <si>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</si>
  <si>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</si>
  <si>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</si>
  <si>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</si>
  <si>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</si>
  <si>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</si>
  <si>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</si>
  <si>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</si>
  <si>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</si>
  <si>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</si>
  <si>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</si>
  <si>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</si>
  <si>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</si>
  <si>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</si>
  <si>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</si>
  <si>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</si>
  <si>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</si>
  <si>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</si>
  <si>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</si>
  <si>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</si>
  <si>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</si>
  <si>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</si>
  <si>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</si>
  <si>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</si>
  <si>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</si>
  <si>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</si>
  <si>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</si>
  <si>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</si>
  <si>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</si>
  <si>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</si>
  <si>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</si>
  <si>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</si>
  <si>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</si>
  <si>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</si>
  <si>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</si>
  <si>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</si>
  <si>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</si>
  <si>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V rozsahu Zjednodušené dokumentace ve stádiu 2 a ZTP</t>
  </si>
  <si>
    <t>SO 01-10-01</t>
  </si>
  <si>
    <t>SO 01-11-01</t>
  </si>
  <si>
    <t>SO 01-13-01</t>
  </si>
  <si>
    <t>SO 01-86-01</t>
  </si>
  <si>
    <t>Stavba 5:</t>
  </si>
  <si>
    <t>Zabezpečovací zařízení (PZS) Železniční přejezd v km 42,253 (P1387)</t>
  </si>
  <si>
    <t xml:space="preserve">Dodávka a montáž kompletního vnitřního a venkovního zařízení PZS přejezdu P1387 včetně potřebného pomocného materiálu, softwarového vybavení a jeho dopravy.  Položka obsahuje všechny náklady na pořízení nového reléového domku včetně příslušných stojanů, pořízení a montáž výstražníků a závor a související nutné kabelizace včetně pomocného materiálu a jeho dopravu. Položka obsahuje všechny náklady na úpravy přenosu indikací a ovládání Remote a jeho prvků pro zavázání PZS do DK Blatná (pracoviště JOP) včetně úpravy a výměny software, případné úpravy pracoviště JOP. Výměna stávajícího systému TEDIS u PZS za novou technologii. PZS bude vybaveno stavovou a měřící diagnostikou MEDIS s online přenosem informací do stávajícího diagnostického serveru, stejným způsobem jako současné PZS. V rámci tohoto PS bude zpracována a schválena nová tabulka přejezdu a situační schéma PZZ, provedeno úplné přezkoušení nového PZS včetně vazeb a jeho uvedení do provozu. Součástí tohoto PS budou rovněž demontáže veškerých zbytných vnitřních i venkovních prvků. PS bude realizován dle závazných norem a směrnic a to včetně podmínek TSI. Bude provedena náhrada stávajícího PZS bez závor novým PZS doplněným o závory. Nové PZS bude situované v novém technologickém objektu. Vstupní dveře do RD budou v takovém provedení, aby při chůzi z RD ke skříni s VTO a SMO nebylo nutné obcházet křídlo dveří. VTO a SMO umístit  na/v blízkosti RD. Dveře technologického domku budou osazeny dveřním kontaktem pro budoucí zapojení do DDTS. Pro zjišťování volnosti kolejových úseků budou zřízeny nové počítače náprav. Kabelizace bude ponechána stávající, dojde pouze k jejímu nezbytnému prodloužení z důvodu prodloužení přibližovacích úseků, v místě přejezdu bude kabelizace nahrazena novou položenou ve stávajících trasách s oddělením pro ovládání světel, závor a napájení pohonů závor. Budou použity výstražníky v plastovém provedení. Před výstražníky a za pohony závor bude zřízena rovná plocha pro bezpečné provádění údržby. U výstražníků se špatným přístupem pro údržbu bude nutné vybudování servisních plošin. Pro umístění výstražníku "D" bude nutná stavební úprava odvodnění (součást SO). Bude zachována technologie i typ PZS shodná se současně použitými technologiemi u PZS na této trati (reléové PZS s elektronickými doplňky). Bude dodána kompletní úprava JOP Blatná pro zavázání nového PZS. </t>
  </si>
  <si>
    <t>Železniční svršek Železniční přejezd v km 42,253 (P1387)</t>
  </si>
  <si>
    <t xml:space="preserve">V místě přejezdu bude provedena rekonstrukce železničního svršku v délce cca 25 m (zásadní je odstranění všech dřevěných pražců). Železniční svršek bude nový soustavy S49. Kolejové pole délky 25 m, kolejnice nové 49E1, pražce betonové nové B91S/2, rozdělení „u“, upevnění pružné, v místě železničního přejezdu s antikorozní úpravou. V místě přejezdu je trať v pravém oblouku o poloměru R=202 m, D=99 mm, rozšíření rozchodu u=12 mm. 
Kolej zůstane stykovaná, pouze nové kolejnice v místě styků se starými kolejnicemi je nutné svařit. V místě přejezdu provést kompletní výměnu štěrkového lože a úprava GPK včetně přilehlého oblouku a přechodnic. Zemní pláň vyspádovat a odvodnit.  
</t>
  </si>
  <si>
    <t>Železniční spodek Železniční přejezd v km 42,253 (P1387)</t>
  </si>
  <si>
    <t xml:space="preserve">Zemní pláň vyspádovat a odvodnit. Z důvodu umístění výstražníku „D“ (vlevo trati za přejezdem) je nutné posunout stávající odvodnění. Odsunutí bude provedeno výstavbou nového zpevněného příkopu nebo příkopového žlabu s vyústěním do stávajícího drážního příkopu na levé straně trati (za přejezdem). Do vozovky bude v délce cca 10 m osazen příčný odvodňovací žlab pro zamezení stékání vody z vozovky do přejezdu a bude vybudováno jeho vyústění. </t>
  </si>
  <si>
    <t>Železniční přejezd Železniční přejezd v km 42,253 (P1387)</t>
  </si>
  <si>
    <t xml:space="preserve">Dojde k demontáži stávající přejezdové konstrukce a odfrézování přilehlé živičné konstrukce vozovky k přejezdu s nutným odtěžením konstrukčních vrstev. Bude provedena montáž nové celopryžové přejezdové konstrukce bez spojovacích tyčí odpovídající zatížení silniční dopravou s uložením vnějších panelů na pryžových závěrných zídkách. Délka přejezdové konstrukce cca 8 m.Budou položeny nové vrstvy konstrukce živičné vozovky v oblasti přejezdu v takovém rozsahu, aby niveleta komunikace plynule navazovala na přilehlé úseky dle ČSN 73 6380.
V blízkosti přejezdu se nachází křižovatka silnice II/173 a místní komunikace ke koupališti v nedostatečné vzdálenosti od hranice nebezpečného pásma, na které bude nutné provést změnu dopravního značení pro bezpečný průjezd silničních vozidel prostorem přejezdu v souladu s ČSN 73 6380. Komunikace musí být doplněna o dopravní značení.   
</t>
  </si>
  <si>
    <t>Přípojka napájení NN Železniční přejezd v km 42,253 (P1387)</t>
  </si>
  <si>
    <t>Pro doplnění závor PZS bude využita stávající elektrická  přípojka k releovému domku situovaném na přejezdu. Přípojka je napájená  z distribuční sítě E.ON ČR a.s. a je vedená z kabelové skříně umístěné na hranici areálu ČOV na pozemku parc.č. 287/6 v k.ú.Radomyšl. Přípojka bude upravena tak, aby vyhovovala pro požadovaný příkon a platným normám. U technologického objektu je nutno vybudovat nový venkovní elektroměrový rozvaděč s přívodem napájení pro PZS. Součástí napájení PZS bude zásuvka pro zapojení DA v případě dlouhodobého výpadku elektrické energie. V případě volby uzamykání dveří pilíře požadujeme praktikovat systém centrálního klíče. Při pokládce nových kabelů SSZT požadujeme přiložení nového silového kabelu pro budoucí osvětlení zast.Domanice.</t>
  </si>
  <si>
    <t>Zvýšení bezpečnosti na přejezdu P1387 v km 42,253 na trati Březnice - Strakonice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</si>
</sst>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9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4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7" xfId="1" applyNumberFormat="1" applyFont="1" applyFill="1" applyBorder="1" applyAlignment="1" applyProtection="1">
      <alignment horizontal="left" vertical="top"/>
    </xf>
    <xf numFmtId="49" fontId="12" fillId="0" borderId="37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0" xfId="1" applyNumberFormat="1" applyFont="1" applyFill="1" applyBorder="1" applyAlignment="1" applyProtection="1">
      <alignment horizontal="left" vertical="center"/>
      <protection locked="0"/>
    </xf>
    <xf numFmtId="14" fontId="19" fillId="0" borderId="52" xfId="1" applyNumberFormat="1" applyFont="1" applyFill="1" applyBorder="1" applyAlignment="1" applyProtection="1">
      <alignment vertical="center"/>
      <protection locked="0"/>
    </xf>
    <xf numFmtId="0" fontId="25" fillId="7" borderId="55" xfId="1" applyFont="1" applyFill="1" applyBorder="1" applyAlignment="1" applyProtection="1">
      <alignment horizontal="right" vertical="center"/>
      <protection hidden="1"/>
    </xf>
    <xf numFmtId="3" fontId="25" fillId="7" borderId="56" xfId="1" applyNumberFormat="1" applyFont="1" applyFill="1" applyBorder="1" applyAlignment="1" applyProtection="1">
      <alignment horizontal="left" vertical="center"/>
      <protection hidden="1"/>
    </xf>
    <xf numFmtId="0" fontId="26" fillId="7" borderId="59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1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2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3" xfId="1" applyFont="1" applyFill="1" applyBorder="1" applyAlignment="1" applyProtection="1">
      <alignment horizontal="center" vertical="center"/>
    </xf>
    <xf numFmtId="49" fontId="8" fillId="0" borderId="64" xfId="1" applyNumberFormat="1" applyFont="1" applyFill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0" borderId="64" xfId="1" applyFont="1" applyFill="1" applyBorder="1" applyAlignment="1" applyProtection="1">
      <alignment horizontal="center" vertical="center"/>
      <protection locked="0"/>
    </xf>
    <xf numFmtId="0" fontId="27" fillId="0" borderId="64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4" xfId="1" applyNumberFormat="1" applyFont="1" applyFill="1" applyBorder="1" applyAlignment="1" applyProtection="1">
      <alignment horizontal="center" vertical="center"/>
      <protection locked="0"/>
    </xf>
    <xf numFmtId="2" fontId="8" fillId="0" borderId="64" xfId="1" applyNumberFormat="1" applyFont="1" applyFill="1" applyBorder="1" applyAlignment="1" applyProtection="1">
      <alignment horizontal="center" vertical="center"/>
      <protection locked="0"/>
    </xf>
    <xf numFmtId="4" fontId="28" fillId="0" borderId="64" xfId="3" applyNumberFormat="1" applyFont="1" applyFill="1" applyBorder="1" applyAlignment="1" applyProtection="1">
      <alignment horizontal="center" vertical="center"/>
      <protection locked="0"/>
    </xf>
    <xf numFmtId="165" fontId="28" fillId="0" borderId="65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7" xfId="1" applyFont="1" applyBorder="1" applyAlignment="1" applyProtection="1">
      <alignment vertical="center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27" fillId="0" borderId="59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horizontal="center" vertical="center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2" borderId="63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1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2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5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3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4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5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7" xfId="1" applyNumberFormat="1" applyFont="1" applyFill="1" applyBorder="1" applyAlignment="1" applyProtection="1">
      <alignment vertical="top" wrapText="1"/>
    </xf>
    <xf numFmtId="49" fontId="12" fillId="0" borderId="38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9" xfId="1" applyNumberFormat="1" applyFont="1" applyFill="1" applyBorder="1" applyAlignment="1" applyProtection="1">
      <alignment vertical="top"/>
    </xf>
    <xf numFmtId="0" fontId="17" fillId="4" borderId="40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4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6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6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1" xfId="1" applyNumberFormat="1" applyFont="1" applyFill="1" applyBorder="1" applyAlignment="1" applyProtection="1">
      <alignment horizontal="left" vertical="center" wrapText="1"/>
    </xf>
    <xf numFmtId="14" fontId="20" fillId="0" borderId="53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1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7" fillId="0" borderId="25" xfId="0" applyFont="1" applyFill="1" applyBorder="1" applyAlignment="1">
      <alignment horizontal="left" vertical="center" wrapText="1"/>
    </xf>
    <xf numFmtId="0" fontId="7" fillId="0" borderId="26" xfId="0" applyNumberFormat="1" applyFont="1" applyFill="1" applyBorder="1" applyAlignment="1">
      <alignment horizontal="left" vertical="center" wrapText="1"/>
    </xf>
    <xf numFmtId="0" fontId="47" fillId="0" borderId="28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left" vertical="center" wrapText="1"/>
    </xf>
    <xf numFmtId="0" fontId="7" fillId="0" borderId="30" xfId="0" applyNumberFormat="1" applyFont="1" applyFill="1" applyBorder="1" applyAlignment="1">
      <alignment horizontal="left" vertical="center" wrapText="1"/>
    </xf>
    <xf numFmtId="0" fontId="47" fillId="0" borderId="30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21" xfId="0" applyNumberFormat="1" applyFont="1" applyFill="1" applyBorder="1" applyAlignment="1">
      <alignment horizontal="left" vertical="center" wrapText="1"/>
    </xf>
    <xf numFmtId="0" fontId="46" fillId="0" borderId="21" xfId="0" applyFont="1" applyFill="1" applyBorder="1" applyAlignment="1">
      <alignment horizontal="left" vertical="top" wrapText="1"/>
    </xf>
    <xf numFmtId="0" fontId="47" fillId="0" borderId="21" xfId="0" applyFont="1" applyFill="1" applyBorder="1" applyAlignment="1">
      <alignment horizontal="center" vertical="center" wrapText="1"/>
    </xf>
    <xf numFmtId="0" fontId="46" fillId="0" borderId="30" xfId="0" applyFont="1" applyFill="1" applyBorder="1" applyAlignment="1">
      <alignment horizontal="left" vertical="center" wrapText="1"/>
    </xf>
    <xf numFmtId="0" fontId="7" fillId="0" borderId="70" xfId="0" applyFont="1" applyFill="1" applyBorder="1" applyAlignment="1">
      <alignment horizontal="left" vertical="center" wrapText="1"/>
    </xf>
    <xf numFmtId="0" fontId="7" fillId="0" borderId="71" xfId="0" applyNumberFormat="1" applyFont="1" applyFill="1" applyBorder="1" applyAlignment="1">
      <alignment horizontal="left" vertical="center" wrapText="1"/>
    </xf>
    <xf numFmtId="0" fontId="47" fillId="0" borderId="51" xfId="0" applyFont="1" applyFill="1" applyBorder="1" applyAlignment="1">
      <alignment horizontal="center" vertical="center" wrapText="1"/>
    </xf>
    <xf numFmtId="0" fontId="48" fillId="0" borderId="30" xfId="0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32" xfId="1" applyFont="1" applyFill="1" applyBorder="1" applyAlignment="1" applyProtection="1">
      <alignment horizontal="left" vertical="top" wrapText="1"/>
    </xf>
    <xf numFmtId="0" fontId="9" fillId="0" borderId="33" xfId="1" applyFont="1" applyFill="1" applyBorder="1" applyAlignment="1" applyProtection="1">
      <alignment horizontal="left" vertical="top" wrapText="1"/>
    </xf>
    <xf numFmtId="0" fontId="12" fillId="0" borderId="36" xfId="1" applyFont="1" applyFill="1" applyBorder="1" applyAlignment="1" applyProtection="1">
      <alignment horizontal="left" vertical="top"/>
    </xf>
    <xf numFmtId="0" fontId="12" fillId="0" borderId="37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5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1" xfId="1" applyFont="1" applyFill="1" applyBorder="1" applyAlignment="1" applyProtection="1">
      <alignment horizontal="center" vertical="center"/>
    </xf>
    <xf numFmtId="0" fontId="17" fillId="6" borderId="35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4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5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6" xfId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166" fontId="20" fillId="0" borderId="37" xfId="1" applyNumberFormat="1" applyFont="1" applyFill="1" applyBorder="1" applyAlignment="1" applyProtection="1">
      <alignment horizontal="left" vertical="center"/>
    </xf>
    <xf numFmtId="166" fontId="20" fillId="0" borderId="47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0" xfId="1" applyNumberFormat="1" applyFont="1" applyFill="1" applyBorder="1" applyAlignment="1" applyProtection="1">
      <alignment horizontal="left" vertical="center"/>
    </xf>
    <xf numFmtId="0" fontId="18" fillId="0" borderId="48" xfId="1" applyFont="1" applyFill="1" applyBorder="1" applyAlignment="1" applyProtection="1">
      <alignment horizontal="left" vertical="center"/>
    </xf>
    <xf numFmtId="0" fontId="26" fillId="7" borderId="49" xfId="1" applyFont="1" applyFill="1" applyBorder="1" applyAlignment="1" applyProtection="1">
      <alignment horizontal="center" vertical="center" wrapText="1"/>
      <protection hidden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49" fontId="25" fillId="7" borderId="54" xfId="1" applyNumberFormat="1" applyFont="1" applyFill="1" applyBorder="1" applyAlignment="1" applyProtection="1">
      <alignment horizontal="left" vertical="center"/>
      <protection hidden="1"/>
    </xf>
    <xf numFmtId="0" fontId="25" fillId="7" borderId="55" xfId="1" applyFont="1" applyFill="1" applyBorder="1" applyAlignment="1" applyProtection="1">
      <alignment horizontal="left" vertical="center"/>
      <protection hidden="1"/>
    </xf>
    <xf numFmtId="0" fontId="26" fillId="7" borderId="57" xfId="1" applyFont="1" applyFill="1" applyBorder="1" applyAlignment="1" applyProtection="1">
      <alignment horizontal="center" vertical="center" wrapText="1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9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3"/>
  <sheetViews>
    <sheetView tabSelected="1" zoomScale="70" zoomScaleNormal="70" zoomScalePageLayoutView="70" workbookViewId="0">
      <selection activeCell="A2" sqref="A2:C2"/>
    </sheetView>
  </sheetViews>
  <sheetFormatPr defaultRowHeight="15" x14ac:dyDescent="0.25"/>
  <cols>
    <col min="1" max="1" width="11.09765625" style="11" customWidth="1"/>
    <col min="2" max="2" width="23.19921875" style="12" customWidth="1"/>
    <col min="3" max="3" width="82.796875" style="12" customWidth="1"/>
    <col min="4" max="4" width="19.19921875" style="12" customWidth="1"/>
    <col min="5" max="5" width="21.19921875" style="11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4" t="s">
        <v>81</v>
      </c>
      <c r="B1" s="116" t="s">
        <v>92</v>
      </c>
      <c r="C1" s="116"/>
      <c r="D1" s="116"/>
      <c r="E1" s="117"/>
    </row>
    <row r="2" spans="1:5" ht="39" customHeight="1" thickBot="1" x14ac:dyDescent="0.3">
      <c r="A2" s="118" t="s">
        <v>1</v>
      </c>
      <c r="B2" s="119"/>
      <c r="C2" s="119"/>
      <c r="D2" s="1" t="s">
        <v>2</v>
      </c>
      <c r="E2" s="95">
        <f>SUM(E5:E23)</f>
        <v>0</v>
      </c>
    </row>
    <row r="3" spans="1:5" s="5" customFormat="1" ht="21.75" customHeight="1" x14ac:dyDescent="0.2">
      <c r="A3" s="3"/>
      <c r="B3" s="4"/>
      <c r="C3" s="120" t="s">
        <v>3</v>
      </c>
      <c r="D3" s="121"/>
      <c r="E3" s="96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97" t="s">
        <v>7</v>
      </c>
    </row>
    <row r="5" spans="1:5" s="10" customFormat="1" ht="331.5" customHeight="1" thickTop="1" thickBot="1" x14ac:dyDescent="0.25">
      <c r="A5" s="104" t="s">
        <v>75</v>
      </c>
      <c r="B5" s="105" t="s">
        <v>82</v>
      </c>
      <c r="C5" s="115" t="s">
        <v>83</v>
      </c>
      <c r="D5" s="106" t="s">
        <v>76</v>
      </c>
      <c r="E5" s="98"/>
    </row>
    <row r="6" spans="1:5" s="10" customFormat="1" ht="150" customHeight="1" thickTop="1" thickBot="1" x14ac:dyDescent="0.25">
      <c r="A6" s="112" t="s">
        <v>77</v>
      </c>
      <c r="B6" s="113" t="s">
        <v>84</v>
      </c>
      <c r="C6" s="115" t="s">
        <v>85</v>
      </c>
      <c r="D6" s="114" t="s">
        <v>76</v>
      </c>
      <c r="E6" s="98"/>
    </row>
    <row r="7" spans="1:5" s="10" customFormat="1" ht="150" customHeight="1" thickTop="1" thickBot="1" x14ac:dyDescent="0.25">
      <c r="A7" s="101" t="s">
        <v>78</v>
      </c>
      <c r="B7" s="102" t="s">
        <v>86</v>
      </c>
      <c r="C7" s="115" t="s">
        <v>87</v>
      </c>
      <c r="D7" s="103" t="s">
        <v>76</v>
      </c>
      <c r="E7" s="98"/>
    </row>
    <row r="8" spans="1:5" s="10" customFormat="1" ht="150" customHeight="1" thickTop="1" thickBot="1" x14ac:dyDescent="0.25">
      <c r="A8" s="104" t="s">
        <v>79</v>
      </c>
      <c r="B8" s="105" t="s">
        <v>88</v>
      </c>
      <c r="C8" s="111" t="s">
        <v>89</v>
      </c>
      <c r="D8" s="106" t="s">
        <v>76</v>
      </c>
      <c r="E8" s="98"/>
    </row>
    <row r="9" spans="1:5" s="10" customFormat="1" ht="150" customHeight="1" thickTop="1" thickBot="1" x14ac:dyDescent="0.25">
      <c r="A9" s="107" t="s">
        <v>80</v>
      </c>
      <c r="B9" s="108" t="s">
        <v>90</v>
      </c>
      <c r="C9" s="109" t="s">
        <v>91</v>
      </c>
      <c r="D9" s="110" t="s">
        <v>76</v>
      </c>
      <c r="E9" s="99"/>
    </row>
    <row r="10" spans="1:5" ht="15.75" thickTop="1" x14ac:dyDescent="0.25">
      <c r="E10" s="100"/>
    </row>
    <row r="11" spans="1:5" x14ac:dyDescent="0.25">
      <c r="E11" s="100"/>
    </row>
    <row r="12" spans="1:5" x14ac:dyDescent="0.25">
      <c r="E12" s="100"/>
    </row>
    <row r="13" spans="1:5" x14ac:dyDescent="0.25">
      <c r="E13" s="100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E7" sqref="E7"/>
    </sheetView>
  </sheetViews>
  <sheetFormatPr defaultColWidth="6.3984375" defaultRowHeight="11.25" x14ac:dyDescent="0.2"/>
  <cols>
    <col min="1" max="1" width="2.19921875" style="61" hidden="1" customWidth="1"/>
    <col min="2" max="2" width="6" style="61" customWidth="1"/>
    <col min="3" max="3" width="7.3984375" style="61" customWidth="1"/>
    <col min="4" max="4" width="7" style="61" customWidth="1"/>
    <col min="5" max="5" width="8" style="61" customWidth="1"/>
    <col min="6" max="6" width="57.296875" style="61" customWidth="1"/>
    <col min="7" max="7" width="6.296875" style="63" customWidth="1"/>
    <col min="8" max="8" width="9.09765625" style="63" customWidth="1"/>
    <col min="9" max="9" width="7.59765625" style="63" customWidth="1"/>
    <col min="10" max="10" width="7.09765625" style="63" customWidth="1"/>
    <col min="11" max="11" width="9" style="63" customWidth="1"/>
    <col min="12" max="12" width="13.296875" style="63" customWidth="1"/>
    <col min="13" max="14" width="19.796875" style="61" customWidth="1"/>
    <col min="15" max="15" width="6.3984375" style="61" customWidth="1"/>
    <col min="16" max="16384" width="6.3984375" style="61"/>
  </cols>
  <sheetData>
    <row r="1" spans="1:15" s="65" customFormat="1" ht="30.75" customHeight="1" thickTop="1" thickBot="1" x14ac:dyDescent="0.25">
      <c r="B1" s="122" t="s">
        <v>74</v>
      </c>
      <c r="C1" s="123"/>
      <c r="D1" s="123"/>
      <c r="E1" s="66"/>
      <c r="F1" s="66" t="s">
        <v>8</v>
      </c>
      <c r="G1" s="66"/>
      <c r="H1" s="67"/>
      <c r="I1" s="68"/>
      <c r="J1" s="69"/>
      <c r="K1" s="69"/>
      <c r="L1" s="70" t="s">
        <v>9</v>
      </c>
      <c r="M1" s="71"/>
    </row>
    <row r="2" spans="1:15" s="65" customFormat="1" ht="57" customHeight="1" thickTop="1" thickBot="1" x14ac:dyDescent="0.25">
      <c r="B2" s="124" t="s">
        <v>10</v>
      </c>
      <c r="C2" s="125"/>
      <c r="D2" s="14"/>
      <c r="E2" s="15"/>
      <c r="F2" s="72" t="str">
        <f>'Požadavky na výkon a fukci'!B1</f>
        <v>Zvýšení bezpečnosti na přejezdu P1387 v km 42,253 na trati Březnice - Strakonice</v>
      </c>
      <c r="G2" s="15"/>
      <c r="H2" s="73"/>
      <c r="I2" s="126" t="s">
        <v>11</v>
      </c>
      <c r="J2" s="127"/>
      <c r="K2" s="128">
        <f>SUM(L26+L36)</f>
        <v>0</v>
      </c>
      <c r="L2" s="129"/>
    </row>
    <row r="3" spans="1:15" s="65" customFormat="1" ht="42.75" customHeight="1" thickTop="1" thickBot="1" x14ac:dyDescent="0.25">
      <c r="B3" s="74" t="s">
        <v>12</v>
      </c>
      <c r="C3" s="75"/>
      <c r="D3" s="130" t="s">
        <v>9</v>
      </c>
      <c r="E3" s="130"/>
      <c r="F3" s="76" t="s">
        <v>13</v>
      </c>
      <c r="G3" s="77"/>
      <c r="H3" s="78"/>
      <c r="I3" s="79"/>
      <c r="J3" s="80"/>
      <c r="K3" s="131"/>
      <c r="L3" s="132"/>
    </row>
    <row r="4" spans="1:15" s="65" customFormat="1" ht="18" customHeight="1" thickTop="1" x14ac:dyDescent="0.2">
      <c r="B4" s="133" t="s">
        <v>14</v>
      </c>
      <c r="C4" s="134"/>
      <c r="D4" s="135"/>
      <c r="E4" s="81"/>
      <c r="F4" s="82" t="s">
        <v>15</v>
      </c>
      <c r="G4" s="83"/>
      <c r="H4" s="84"/>
      <c r="I4" s="136" t="s">
        <v>16</v>
      </c>
      <c r="J4" s="137"/>
      <c r="K4" s="85"/>
      <c r="L4" s="86"/>
    </row>
    <row r="5" spans="1:15" s="65" customFormat="1" ht="18" customHeight="1" x14ac:dyDescent="0.2">
      <c r="B5" s="87" t="s">
        <v>17</v>
      </c>
      <c r="C5" s="88"/>
      <c r="D5" s="88"/>
      <c r="E5" s="16" t="s">
        <v>18</v>
      </c>
      <c r="F5" s="138"/>
      <c r="G5" s="138"/>
      <c r="H5" s="139"/>
      <c r="I5" s="140" t="s">
        <v>19</v>
      </c>
      <c r="J5" s="135"/>
      <c r="K5" s="17"/>
      <c r="L5" s="89"/>
    </row>
    <row r="6" spans="1:15" s="65" customFormat="1" ht="18" customHeight="1" x14ac:dyDescent="0.2">
      <c r="B6" s="87" t="s">
        <v>20</v>
      </c>
      <c r="C6" s="88"/>
      <c r="D6" s="88"/>
      <c r="E6" s="17" t="s">
        <v>21</v>
      </c>
      <c r="F6" s="141"/>
      <c r="G6" s="141"/>
      <c r="H6" s="142"/>
      <c r="I6" s="140" t="s">
        <v>22</v>
      </c>
      <c r="J6" s="135"/>
      <c r="K6" s="17"/>
      <c r="L6" s="89"/>
      <c r="O6" s="90"/>
    </row>
    <row r="7" spans="1:15" s="65" customFormat="1" ht="18" customHeight="1" x14ac:dyDescent="0.2">
      <c r="B7" s="143" t="s">
        <v>23</v>
      </c>
      <c r="C7" s="144"/>
      <c r="D7" s="144"/>
      <c r="E7" s="18"/>
      <c r="F7" s="145" t="s">
        <v>24</v>
      </c>
      <c r="G7" s="146"/>
      <c r="H7" s="147"/>
      <c r="I7" s="148" t="s">
        <v>25</v>
      </c>
      <c r="J7" s="134"/>
      <c r="K7" s="19">
        <v>2020</v>
      </c>
      <c r="L7" s="91"/>
      <c r="O7" s="92"/>
    </row>
    <row r="8" spans="1:15" s="65" customFormat="1" ht="19.5" customHeight="1" thickBot="1" x14ac:dyDescent="0.25">
      <c r="B8" s="149" t="s">
        <v>26</v>
      </c>
      <c r="C8" s="150"/>
      <c r="D8" s="150"/>
      <c r="E8" s="20"/>
      <c r="F8" s="93" t="s">
        <v>73</v>
      </c>
      <c r="G8" s="151"/>
      <c r="H8" s="152"/>
      <c r="I8" s="153" t="s">
        <v>27</v>
      </c>
      <c r="J8" s="144"/>
      <c r="K8" s="21">
        <v>44166</v>
      </c>
      <c r="L8" s="94"/>
    </row>
    <row r="9" spans="1:15" s="13" customFormat="1" ht="9.75" customHeight="1" x14ac:dyDescent="0.2">
      <c r="B9" s="156" t="s">
        <v>0</v>
      </c>
      <c r="C9" s="157"/>
      <c r="D9" s="157"/>
      <c r="E9" s="157"/>
      <c r="F9" s="157"/>
      <c r="G9" s="157"/>
      <c r="H9" s="157"/>
      <c r="I9" s="157"/>
      <c r="J9" s="157"/>
      <c r="K9" s="22" t="s">
        <v>19</v>
      </c>
      <c r="L9" s="23">
        <v>0</v>
      </c>
    </row>
    <row r="10" spans="1:15" s="13" customFormat="1" ht="15" customHeight="1" x14ac:dyDescent="0.2">
      <c r="B10" s="158" t="s">
        <v>28</v>
      </c>
      <c r="C10" s="160" t="s">
        <v>29</v>
      </c>
      <c r="D10" s="160" t="s">
        <v>30</v>
      </c>
      <c r="E10" s="160" t="s">
        <v>31</v>
      </c>
      <c r="F10" s="162" t="s">
        <v>32</v>
      </c>
      <c r="G10" s="162" t="s">
        <v>33</v>
      </c>
      <c r="H10" s="162" t="s">
        <v>34</v>
      </c>
      <c r="I10" s="160" t="s">
        <v>35</v>
      </c>
      <c r="J10" s="160" t="s">
        <v>36</v>
      </c>
      <c r="K10" s="154" t="s">
        <v>37</v>
      </c>
      <c r="L10" s="155"/>
    </row>
    <row r="11" spans="1:15" s="13" customFormat="1" ht="15" customHeight="1" x14ac:dyDescent="0.2">
      <c r="B11" s="158"/>
      <c r="C11" s="160"/>
      <c r="D11" s="160"/>
      <c r="E11" s="160"/>
      <c r="F11" s="162"/>
      <c r="G11" s="162"/>
      <c r="H11" s="162"/>
      <c r="I11" s="160"/>
      <c r="J11" s="160"/>
      <c r="K11" s="154"/>
      <c r="L11" s="155"/>
    </row>
    <row r="12" spans="1:15" s="13" customFormat="1" ht="12.75" customHeight="1" thickBot="1" x14ac:dyDescent="0.25">
      <c r="B12" s="159"/>
      <c r="C12" s="161"/>
      <c r="D12" s="161"/>
      <c r="E12" s="161"/>
      <c r="F12" s="163"/>
      <c r="G12" s="163"/>
      <c r="H12" s="163"/>
      <c r="I12" s="161"/>
      <c r="J12" s="161"/>
      <c r="K12" s="24" t="s">
        <v>38</v>
      </c>
      <c r="L12" s="25" t="s">
        <v>39</v>
      </c>
    </row>
    <row r="13" spans="1:15" s="32" customFormat="1" ht="15" customHeight="1" thickBot="1" x14ac:dyDescent="0.25">
      <c r="A13" s="26" t="s">
        <v>40</v>
      </c>
      <c r="B13" s="27" t="s">
        <v>41</v>
      </c>
      <c r="C13" s="28">
        <v>1</v>
      </c>
      <c r="D13" s="29"/>
      <c r="E13" s="29"/>
      <c r="F13" s="30" t="s">
        <v>42</v>
      </c>
      <c r="G13" s="28"/>
      <c r="H13" s="28"/>
      <c r="I13" s="28"/>
      <c r="J13" s="28"/>
      <c r="K13" s="28"/>
      <c r="L13" s="31"/>
    </row>
    <row r="14" spans="1:15" s="32" customFormat="1" ht="13.5" customHeight="1" thickBot="1" x14ac:dyDescent="0.25">
      <c r="A14" s="33" t="s">
        <v>43</v>
      </c>
      <c r="B14" s="34">
        <f>1+MAX($B$13:B13)</f>
        <v>1</v>
      </c>
      <c r="C14" s="35" t="s">
        <v>44</v>
      </c>
      <c r="D14" s="36"/>
      <c r="E14" s="37" t="s">
        <v>45</v>
      </c>
      <c r="F14" s="38" t="s">
        <v>46</v>
      </c>
      <c r="G14" s="37" t="s">
        <v>47</v>
      </c>
      <c r="H14" s="39">
        <v>1</v>
      </c>
      <c r="I14" s="37"/>
      <c r="J14" s="40" t="str">
        <f>IF(I14=0,"",I14*H14)</f>
        <v/>
      </c>
      <c r="K14" s="41"/>
      <c r="L14" s="42">
        <f>ROUND((ROUND(H14,3))*(ROUND(K14,2)),2)</f>
        <v>0</v>
      </c>
    </row>
    <row r="15" spans="1:15" s="32" customFormat="1" ht="12.75" customHeight="1" x14ac:dyDescent="0.2">
      <c r="A15" s="33" t="s">
        <v>48</v>
      </c>
      <c r="B15" s="43"/>
      <c r="C15" s="44"/>
      <c r="D15" s="44"/>
      <c r="E15" s="44"/>
      <c r="F15" s="45" t="s">
        <v>49</v>
      </c>
      <c r="G15" s="46"/>
      <c r="H15" s="46"/>
      <c r="I15" s="46"/>
      <c r="J15" s="46"/>
      <c r="K15" s="46"/>
      <c r="L15" s="47"/>
    </row>
    <row r="16" spans="1:15" s="32" customFormat="1" ht="12.75" customHeight="1" x14ac:dyDescent="0.2">
      <c r="A16" s="33" t="s">
        <v>50</v>
      </c>
      <c r="B16" s="43"/>
      <c r="C16" s="44"/>
      <c r="D16" s="44"/>
      <c r="E16" s="44"/>
      <c r="F16" s="48" t="s">
        <v>51</v>
      </c>
      <c r="G16" s="46"/>
      <c r="H16" s="46"/>
      <c r="I16" s="46"/>
      <c r="J16" s="46"/>
      <c r="K16" s="46"/>
      <c r="L16" s="47"/>
    </row>
    <row r="17" spans="1:12" s="32" customFormat="1" ht="72" customHeight="1" thickBot="1" x14ac:dyDescent="0.25">
      <c r="A17" s="33" t="s">
        <v>52</v>
      </c>
      <c r="B17" s="49"/>
      <c r="C17" s="50"/>
      <c r="D17" s="50"/>
      <c r="E17" s="50"/>
      <c r="F17" s="51" t="s">
        <v>53</v>
      </c>
      <c r="G17" s="52"/>
      <c r="H17" s="52"/>
      <c r="I17" s="52"/>
      <c r="J17" s="52"/>
      <c r="K17" s="52"/>
      <c r="L17" s="53"/>
    </row>
    <row r="18" spans="1:12" s="32" customFormat="1" ht="13.5" customHeight="1" thickBot="1" x14ac:dyDescent="0.25">
      <c r="A18" s="33" t="s">
        <v>43</v>
      </c>
      <c r="B18" s="54">
        <f>1+MAX($B$13:B17)</f>
        <v>2</v>
      </c>
      <c r="C18" s="35" t="s">
        <v>54</v>
      </c>
      <c r="D18" s="36"/>
      <c r="E18" s="37" t="s">
        <v>45</v>
      </c>
      <c r="F18" s="38" t="s">
        <v>55</v>
      </c>
      <c r="G18" s="37" t="s">
        <v>47</v>
      </c>
      <c r="H18" s="39">
        <v>1</v>
      </c>
      <c r="I18" s="37"/>
      <c r="J18" s="40" t="str">
        <f>IF(I18=0,"",I18*H18)</f>
        <v/>
      </c>
      <c r="K18" s="41"/>
      <c r="L18" s="42">
        <f>ROUND((ROUND(H18,3))*(ROUND(K18,2)),2)</f>
        <v>0</v>
      </c>
    </row>
    <row r="19" spans="1:12" s="32" customFormat="1" ht="12.75" customHeight="1" x14ac:dyDescent="0.2">
      <c r="A19" s="33" t="s">
        <v>48</v>
      </c>
      <c r="B19" s="43"/>
      <c r="C19" s="44"/>
      <c r="D19" s="44"/>
      <c r="E19" s="44"/>
      <c r="F19" s="45" t="s">
        <v>56</v>
      </c>
      <c r="G19" s="46"/>
      <c r="H19" s="46"/>
      <c r="I19" s="46"/>
      <c r="J19" s="46"/>
      <c r="K19" s="46"/>
      <c r="L19" s="47"/>
    </row>
    <row r="20" spans="1:12" s="32" customFormat="1" ht="12.75" customHeight="1" x14ac:dyDescent="0.2">
      <c r="A20" s="33" t="s">
        <v>50</v>
      </c>
      <c r="B20" s="43"/>
      <c r="C20" s="44"/>
      <c r="D20" s="44"/>
      <c r="E20" s="44"/>
      <c r="F20" s="48" t="s">
        <v>51</v>
      </c>
      <c r="G20" s="46"/>
      <c r="H20" s="46"/>
      <c r="I20" s="46"/>
      <c r="J20" s="46"/>
      <c r="K20" s="46"/>
      <c r="L20" s="47"/>
    </row>
    <row r="21" spans="1:12" s="32" customFormat="1" ht="81" customHeight="1" thickBot="1" x14ac:dyDescent="0.25">
      <c r="A21" s="33" t="s">
        <v>52</v>
      </c>
      <c r="B21" s="49"/>
      <c r="C21" s="50"/>
      <c r="D21" s="50"/>
      <c r="E21" s="50"/>
      <c r="F21" s="51" t="s">
        <v>57</v>
      </c>
      <c r="G21" s="52"/>
      <c r="H21" s="52"/>
      <c r="I21" s="52"/>
      <c r="J21" s="52"/>
      <c r="K21" s="52"/>
      <c r="L21" s="53"/>
    </row>
    <row r="22" spans="1:12" s="32" customFormat="1" ht="13.5" customHeight="1" thickBot="1" x14ac:dyDescent="0.25">
      <c r="A22" s="33" t="s">
        <v>43</v>
      </c>
      <c r="B22" s="54">
        <f>1+MAX($B$13:B21)</f>
        <v>3</v>
      </c>
      <c r="C22" s="35" t="s">
        <v>58</v>
      </c>
      <c r="D22" s="36"/>
      <c r="E22" s="37" t="s">
        <v>45</v>
      </c>
      <c r="F22" s="38" t="s">
        <v>59</v>
      </c>
      <c r="G22" s="37" t="s">
        <v>47</v>
      </c>
      <c r="H22" s="39">
        <v>1</v>
      </c>
      <c r="I22" s="37"/>
      <c r="J22" s="40" t="str">
        <f>IF(I22=0,"",I22*H22)</f>
        <v/>
      </c>
      <c r="K22" s="41"/>
      <c r="L22" s="42">
        <f>ROUND((ROUND(H22,3))*(ROUND(K22,2)),2)</f>
        <v>0</v>
      </c>
    </row>
    <row r="23" spans="1:12" s="32" customFormat="1" ht="12.75" customHeight="1" x14ac:dyDescent="0.2">
      <c r="A23" s="33" t="s">
        <v>48</v>
      </c>
      <c r="B23" s="43"/>
      <c r="C23" s="44"/>
      <c r="D23" s="44"/>
      <c r="E23" s="44"/>
      <c r="F23" s="45" t="s">
        <v>60</v>
      </c>
      <c r="G23" s="46"/>
      <c r="H23" s="46"/>
      <c r="I23" s="46"/>
      <c r="J23" s="46"/>
      <c r="K23" s="46"/>
      <c r="L23" s="47"/>
    </row>
    <row r="24" spans="1:12" s="32" customFormat="1" ht="12.75" customHeight="1" x14ac:dyDescent="0.2">
      <c r="A24" s="33" t="s">
        <v>50</v>
      </c>
      <c r="B24" s="43"/>
      <c r="C24" s="44"/>
      <c r="D24" s="44"/>
      <c r="E24" s="44"/>
      <c r="F24" s="48" t="s">
        <v>51</v>
      </c>
      <c r="G24" s="46"/>
      <c r="H24" s="46"/>
      <c r="I24" s="46"/>
      <c r="J24" s="46"/>
      <c r="K24" s="46"/>
      <c r="L24" s="47"/>
    </row>
    <row r="25" spans="1:12" s="32" customFormat="1" ht="42.75" customHeight="1" thickBot="1" x14ac:dyDescent="0.25">
      <c r="A25" s="33" t="s">
        <v>52</v>
      </c>
      <c r="B25" s="49"/>
      <c r="C25" s="50"/>
      <c r="D25" s="50"/>
      <c r="E25" s="50"/>
      <c r="F25" s="51" t="s">
        <v>61</v>
      </c>
      <c r="G25" s="52"/>
      <c r="H25" s="52"/>
      <c r="I25" s="52"/>
      <c r="J25" s="52"/>
      <c r="K25" s="52"/>
      <c r="L25" s="53"/>
    </row>
    <row r="26" spans="1:12" ht="13.5" thickBot="1" x14ac:dyDescent="0.25">
      <c r="A26" s="55" t="s">
        <v>62</v>
      </c>
      <c r="B26" s="56" t="s">
        <v>63</v>
      </c>
      <c r="C26" s="57" t="s">
        <v>64</v>
      </c>
      <c r="D26" s="58"/>
      <c r="E26" s="58"/>
      <c r="F26" s="59" t="s">
        <v>42</v>
      </c>
      <c r="G26" s="57"/>
      <c r="H26" s="57"/>
      <c r="I26" s="57"/>
      <c r="J26" s="57"/>
      <c r="K26" s="57"/>
      <c r="L26" s="60">
        <f>SUM(L14:L25)</f>
        <v>0</v>
      </c>
    </row>
    <row r="27" spans="1:12" ht="13.5" thickBot="1" x14ac:dyDescent="0.25">
      <c r="A27" s="26" t="s">
        <v>40</v>
      </c>
      <c r="B27" s="27" t="s">
        <v>41</v>
      </c>
      <c r="C27" s="28">
        <v>2</v>
      </c>
      <c r="D27" s="29"/>
      <c r="E27" s="29"/>
      <c r="F27" s="30" t="s">
        <v>65</v>
      </c>
      <c r="G27" s="28"/>
      <c r="H27" s="28"/>
      <c r="I27" s="28"/>
      <c r="J27" s="28"/>
      <c r="K27" s="28"/>
      <c r="L27" s="31"/>
    </row>
    <row r="28" spans="1:12" s="32" customFormat="1" ht="13.5" customHeight="1" thickBot="1" x14ac:dyDescent="0.25">
      <c r="A28" s="33" t="s">
        <v>43</v>
      </c>
      <c r="B28" s="54">
        <f>1+MAX($B$13:B27)</f>
        <v>4</v>
      </c>
      <c r="C28" s="35"/>
      <c r="D28" s="36"/>
      <c r="E28" s="37" t="s">
        <v>45</v>
      </c>
      <c r="F28" s="38" t="s">
        <v>66</v>
      </c>
      <c r="G28" s="37" t="s">
        <v>47</v>
      </c>
      <c r="H28" s="39">
        <v>1</v>
      </c>
      <c r="I28" s="37"/>
      <c r="J28" s="40" t="str">
        <f>IF(I28=0,"",I28*H28)</f>
        <v/>
      </c>
      <c r="K28" s="41"/>
      <c r="L28" s="62">
        <f>ROUND((ROUND(H28,3))*(ROUND(K28,2)),2)</f>
        <v>0</v>
      </c>
    </row>
    <row r="29" spans="1:12" s="32" customFormat="1" ht="12.75" customHeight="1" x14ac:dyDescent="0.2">
      <c r="A29" s="33" t="s">
        <v>48</v>
      </c>
      <c r="B29" s="43"/>
      <c r="C29" s="44"/>
      <c r="D29" s="44"/>
      <c r="E29" s="44"/>
      <c r="F29" s="45" t="s">
        <v>67</v>
      </c>
      <c r="G29" s="46"/>
      <c r="H29" s="46"/>
      <c r="I29" s="46"/>
      <c r="J29" s="46"/>
      <c r="K29" s="46"/>
      <c r="L29" s="47"/>
    </row>
    <row r="30" spans="1:12" s="32" customFormat="1" ht="12.75" customHeight="1" x14ac:dyDescent="0.2">
      <c r="A30" s="33" t="s">
        <v>50</v>
      </c>
      <c r="B30" s="43"/>
      <c r="C30" s="44"/>
      <c r="D30" s="44"/>
      <c r="E30" s="44"/>
      <c r="F30" s="48" t="s">
        <v>51</v>
      </c>
      <c r="G30" s="46"/>
      <c r="H30" s="46"/>
      <c r="I30" s="46"/>
      <c r="J30" s="46"/>
      <c r="K30" s="46"/>
      <c r="L30" s="47"/>
    </row>
    <row r="31" spans="1:12" s="32" customFormat="1" ht="75" customHeight="1" thickBot="1" x14ac:dyDescent="0.25">
      <c r="A31" s="33" t="s">
        <v>52</v>
      </c>
      <c r="B31" s="49"/>
      <c r="C31" s="50"/>
      <c r="D31" s="50"/>
      <c r="E31" s="50"/>
      <c r="F31" s="51" t="s">
        <v>68</v>
      </c>
      <c r="G31" s="52"/>
      <c r="H31" s="52"/>
      <c r="I31" s="52"/>
      <c r="J31" s="52"/>
      <c r="K31" s="52"/>
      <c r="L31" s="53"/>
    </row>
    <row r="32" spans="1:12" s="32" customFormat="1" ht="13.5" customHeight="1" thickBot="1" x14ac:dyDescent="0.25">
      <c r="A32" s="33" t="s">
        <v>43</v>
      </c>
      <c r="B32" s="54">
        <f>1+MAX($B$13:B31)</f>
        <v>5</v>
      </c>
      <c r="C32" s="35"/>
      <c r="D32" s="36"/>
      <c r="E32" s="37" t="s">
        <v>45</v>
      </c>
      <c r="F32" s="38" t="s">
        <v>69</v>
      </c>
      <c r="G32" s="37" t="s">
        <v>47</v>
      </c>
      <c r="H32" s="39">
        <v>1</v>
      </c>
      <c r="I32" s="37"/>
      <c r="J32" s="40" t="str">
        <f>IF(I32=0,"",I32*H32)</f>
        <v/>
      </c>
      <c r="K32" s="41"/>
      <c r="L32" s="62">
        <f>ROUND((ROUND(H32,3))*(ROUND(K32,2)),2)</f>
        <v>0</v>
      </c>
    </row>
    <row r="33" spans="1:12" s="32" customFormat="1" ht="12.75" customHeight="1" x14ac:dyDescent="0.2">
      <c r="A33" s="33" t="s">
        <v>48</v>
      </c>
      <c r="B33" s="43"/>
      <c r="C33" s="44"/>
      <c r="D33" s="44"/>
      <c r="E33" s="44"/>
      <c r="F33" s="45" t="s">
        <v>70</v>
      </c>
      <c r="G33" s="46"/>
      <c r="H33" s="46"/>
      <c r="I33" s="46"/>
      <c r="J33" s="46"/>
      <c r="K33" s="46"/>
      <c r="L33" s="47"/>
    </row>
    <row r="34" spans="1:12" s="32" customFormat="1" ht="12.75" customHeight="1" x14ac:dyDescent="0.2">
      <c r="A34" s="33" t="s">
        <v>50</v>
      </c>
      <c r="B34" s="43"/>
      <c r="C34" s="44"/>
      <c r="D34" s="44"/>
      <c r="E34" s="44"/>
      <c r="F34" s="48" t="s">
        <v>51</v>
      </c>
      <c r="G34" s="46"/>
      <c r="H34" s="46"/>
      <c r="I34" s="46"/>
      <c r="J34" s="46"/>
      <c r="K34" s="46"/>
      <c r="L34" s="47"/>
    </row>
    <row r="35" spans="1:12" s="32" customFormat="1" ht="60" customHeight="1" thickBot="1" x14ac:dyDescent="0.25">
      <c r="A35" s="33" t="s">
        <v>52</v>
      </c>
      <c r="B35" s="49"/>
      <c r="C35" s="50"/>
      <c r="D35" s="50"/>
      <c r="E35" s="50"/>
      <c r="F35" s="51" t="s">
        <v>71</v>
      </c>
      <c r="G35" s="52"/>
      <c r="H35" s="52"/>
      <c r="I35" s="52"/>
      <c r="J35" s="52"/>
      <c r="K35" s="52"/>
      <c r="L35" s="53"/>
    </row>
    <row r="36" spans="1:12" ht="13.5" thickBot="1" x14ac:dyDescent="0.25">
      <c r="A36" s="55" t="s">
        <v>62</v>
      </c>
      <c r="B36" s="56" t="s">
        <v>63</v>
      </c>
      <c r="C36" s="57" t="s">
        <v>64</v>
      </c>
      <c r="D36" s="58"/>
      <c r="E36" s="58"/>
      <c r="F36" s="59" t="s">
        <v>65</v>
      </c>
      <c r="G36" s="57"/>
      <c r="H36" s="57"/>
      <c r="I36" s="57"/>
      <c r="J36" s="57"/>
      <c r="K36" s="57"/>
      <c r="L36" s="60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Křelovcová Gabriela, Ing.</cp:lastModifiedBy>
  <dcterms:created xsi:type="dcterms:W3CDTF">2020-12-08T08:47:11Z</dcterms:created>
  <dcterms:modified xsi:type="dcterms:W3CDTF">2021-01-04T12:24:20Z</dcterms:modified>
</cp:coreProperties>
</file>